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70" windowHeight="5070" activeTab="0"/>
  </bookViews>
  <sheets>
    <sheet name="House" sheetId="1" r:id="rId1"/>
    <sheet name="Apartment" sheetId="2" r:id="rId2"/>
    <sheet name="Manufactured Home" sheetId="3" r:id="rId3"/>
  </sheets>
  <definedNames/>
  <calcPr fullCalcOnLoad="1"/>
</workbook>
</file>

<file path=xl/sharedStrings.xml><?xml version="1.0" encoding="utf-8"?>
<sst xmlns="http://schemas.openxmlformats.org/spreadsheetml/2006/main" count="225" uniqueCount="75">
  <si>
    <t>Heating</t>
  </si>
  <si>
    <t>Cooking</t>
  </si>
  <si>
    <t>Other Electric</t>
  </si>
  <si>
    <t>Air Conditioning</t>
  </si>
  <si>
    <t>Water Heating</t>
  </si>
  <si>
    <t>Sewer</t>
  </si>
  <si>
    <t>Trash Collection</t>
  </si>
  <si>
    <t>Utility/Service</t>
  </si>
  <si>
    <t>Type</t>
  </si>
  <si>
    <t>Date:</t>
  </si>
  <si>
    <t>Nat Gas</t>
  </si>
  <si>
    <t>Bottle Gas</t>
  </si>
  <si>
    <t>Oil/Elect</t>
  </si>
  <si>
    <t>Coal/Other</t>
  </si>
  <si>
    <t>Domestic</t>
  </si>
  <si>
    <t>Other:</t>
  </si>
  <si>
    <t>0 BR</t>
  </si>
  <si>
    <t>2 BR</t>
  </si>
  <si>
    <t>1 BR</t>
  </si>
  <si>
    <t>3 BR</t>
  </si>
  <si>
    <t>4 BR</t>
  </si>
  <si>
    <t>Electric,  per KWH:</t>
  </si>
  <si>
    <t>Factors</t>
  </si>
  <si>
    <t>Locality:</t>
  </si>
  <si>
    <t>Range/Microwave</t>
  </si>
  <si>
    <t xml:space="preserve">Refrigerator/lights   </t>
  </si>
  <si>
    <t>Actual</t>
  </si>
  <si>
    <t>Allowance</t>
  </si>
  <si>
    <t>Family</t>
  </si>
  <si>
    <t>Total Family Allowance:</t>
  </si>
  <si>
    <t>Dwelling Type:</t>
  </si>
  <si>
    <t>For PHA use</t>
  </si>
  <si>
    <t>Used</t>
  </si>
  <si>
    <t>Cal Cost</t>
  </si>
  <si>
    <t>Bottle Gas, per gal</t>
  </si>
  <si>
    <t>Other</t>
  </si>
  <si>
    <t xml:space="preserve">                    Monthly Utility Allowance Worksheet</t>
  </si>
  <si>
    <t>House</t>
  </si>
  <si>
    <t>Fixed Cost</t>
  </si>
  <si>
    <t>Electric</t>
  </si>
  <si>
    <t>Nat gas</t>
  </si>
  <si>
    <t>Tenant Owned</t>
  </si>
  <si>
    <t>Water, in 1,000 gals</t>
  </si>
  <si>
    <r>
      <t xml:space="preserve">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(using estimated consumption data)</t>
    </r>
  </si>
  <si>
    <t>Gas, per 100 cubic ft</t>
  </si>
  <si>
    <t>Unit</t>
  </si>
  <si>
    <t>CFt</t>
  </si>
  <si>
    <t>KWH</t>
  </si>
  <si>
    <t>K Gals</t>
  </si>
  <si>
    <t>Nat gas FCost</t>
  </si>
  <si>
    <t>Apartment</t>
  </si>
  <si>
    <t>Manufactured Homes</t>
  </si>
  <si>
    <t>Any Town, TX999</t>
  </si>
  <si>
    <t xml:space="preserve">     Gross Rent:</t>
  </si>
  <si>
    <t xml:space="preserve"> Total Rent To Owner:</t>
  </si>
  <si>
    <t xml:space="preserve">    Deduct U. Allowance:</t>
  </si>
  <si>
    <t>Nat gas Min $</t>
  </si>
  <si>
    <t>Util Comparison</t>
  </si>
  <si>
    <t>New</t>
  </si>
  <si>
    <t>%Change</t>
  </si>
  <si>
    <t>Any town</t>
  </si>
  <si>
    <t>Electric, per KWH</t>
  </si>
  <si>
    <t>Gas,  per 100 CF</t>
  </si>
  <si>
    <t>Water, per 1K Gals</t>
  </si>
  <si>
    <t>Est Consumption 3-Brm</t>
  </si>
  <si>
    <t>Diff</t>
  </si>
  <si>
    <r>
      <t xml:space="preserve">     </t>
    </r>
    <r>
      <rPr>
        <b/>
        <sz val="11"/>
        <rFont val="Arial"/>
        <family val="2"/>
      </rPr>
      <t xml:space="preserve"> Utility Rates</t>
    </r>
  </si>
  <si>
    <t>Any Town</t>
  </si>
  <si>
    <r>
      <t xml:space="preserve">             </t>
    </r>
    <r>
      <rPr>
        <b/>
        <sz val="11"/>
        <rFont val="Arial"/>
        <family val="2"/>
      </rPr>
      <t xml:space="preserve"> Utility Rates</t>
    </r>
  </si>
  <si>
    <t>Est Consumption 3Brm</t>
  </si>
  <si>
    <r>
      <t xml:space="preserve">Est </t>
    </r>
    <r>
      <rPr>
        <b/>
        <sz val="10"/>
        <rFont val="Arial"/>
        <family val="2"/>
      </rPr>
      <t>Consumption 3 Brm</t>
    </r>
  </si>
  <si>
    <t>5 BR</t>
  </si>
  <si>
    <r>
      <t xml:space="preserve">Sewer, @ 8K gals </t>
    </r>
    <r>
      <rPr>
        <sz val="10"/>
        <rFont val="Arial"/>
        <family val="2"/>
      </rPr>
      <t>at $3.50 per K gals</t>
    </r>
  </si>
  <si>
    <t>CCF</t>
  </si>
  <si>
    <t>Gas, per 100 cubic ft/ccf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</si>
</sst>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"/>
    <numFmt numFmtId="165" formatCode="0.0"/>
    <numFmt numFmtId="166" formatCode="&quot;$&quot;#,##0"/>
    <numFmt numFmtId="167" formatCode="&quot;$&quot;#,##0.00"/>
    <numFmt numFmtId="168" formatCode="&quot;$&quot;#,##0.00000"/>
    <numFmt numFmtId="169" formatCode="&quot;$&quot;#,##0.0000"/>
    <numFmt numFmtId="170" formatCode="&quot;$&quot;#,##0.000"/>
    <numFmt numFmtId="171" formatCode="&quot;$&quot;#,##0.000000"/>
    <numFmt numFmtId="172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color indexed="57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5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4" borderId="15" xfId="0" applyFill="1" applyBorder="1" applyAlignment="1">
      <alignment/>
    </xf>
    <xf numFmtId="0" fontId="1" fillId="2" borderId="16" xfId="0" applyFont="1" applyFill="1" applyBorder="1" applyAlignment="1">
      <alignment/>
    </xf>
    <xf numFmtId="166" fontId="6" fillId="7" borderId="1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4" fillId="6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5" fontId="0" fillId="5" borderId="17" xfId="0" applyNumberForma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5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1" fillId="0" borderId="22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6" fontId="6" fillId="0" borderId="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2" borderId="23" xfId="0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166" fontId="0" fillId="5" borderId="7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166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/>
    </xf>
    <xf numFmtId="166" fontId="0" fillId="5" borderId="0" xfId="0" applyNumberFormat="1" applyFill="1" applyAlignment="1">
      <alignment horizontal="center"/>
    </xf>
    <xf numFmtId="171" fontId="0" fillId="5" borderId="25" xfId="0" applyNumberFormat="1" applyFill="1" applyBorder="1" applyAlignment="1">
      <alignment/>
    </xf>
    <xf numFmtId="169" fontId="0" fillId="5" borderId="26" xfId="0" applyNumberFormat="1" applyFill="1" applyBorder="1" applyAlignment="1">
      <alignment/>
    </xf>
    <xf numFmtId="167" fontId="0" fillId="5" borderId="26" xfId="0" applyNumberFormat="1" applyFill="1" applyBorder="1" applyAlignment="1">
      <alignment/>
    </xf>
    <xf numFmtId="167" fontId="0" fillId="5" borderId="21" xfId="0" applyNumberFormat="1" applyFill="1" applyBorder="1" applyAlignment="1">
      <alignment/>
    </xf>
    <xf numFmtId="0" fontId="0" fillId="5" borderId="1" xfId="0" applyFill="1" applyBorder="1" applyAlignment="1">
      <alignment horizontal="left"/>
    </xf>
    <xf numFmtId="0" fontId="1" fillId="4" borderId="14" xfId="0" applyFont="1" applyFill="1" applyBorder="1" applyAlignment="1">
      <alignment/>
    </xf>
    <xf numFmtId="0" fontId="0" fillId="4" borderId="27" xfId="0" applyFont="1" applyFill="1" applyBorder="1" applyAlignment="1">
      <alignment horizontal="left"/>
    </xf>
    <xf numFmtId="0" fontId="0" fillId="4" borderId="28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29" xfId="0" applyNumberFormat="1" applyBorder="1" applyAlignment="1">
      <alignment/>
    </xf>
    <xf numFmtId="10" fontId="1" fillId="6" borderId="26" xfId="0" applyNumberFormat="1" applyFont="1" applyFill="1" applyBorder="1" applyAlignment="1">
      <alignment/>
    </xf>
    <xf numFmtId="10" fontId="1" fillId="6" borderId="21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/>
    </xf>
    <xf numFmtId="166" fontId="6" fillId="7" borderId="0" xfId="0" applyNumberFormat="1" applyFont="1" applyFill="1" applyAlignment="1">
      <alignment horizontal="center"/>
    </xf>
    <xf numFmtId="4" fontId="0" fillId="5" borderId="7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5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workbookViewId="0" topLeftCell="A24">
      <selection activeCell="M37" sqref="M37"/>
    </sheetView>
  </sheetViews>
  <sheetFormatPr defaultColWidth="9.140625" defaultRowHeight="12.75"/>
  <cols>
    <col min="1" max="1" width="19.140625" style="0" customWidth="1"/>
    <col min="2" max="2" width="11.421875" style="0" customWidth="1"/>
    <col min="3" max="4" width="6.8515625" style="0" customWidth="1"/>
    <col min="5" max="5" width="9.7109375" style="0" customWidth="1"/>
    <col min="6" max="6" width="8.140625" style="0" customWidth="1"/>
    <col min="7" max="7" width="8.28125" style="0" customWidth="1"/>
    <col min="8" max="8" width="9.421875" style="0" customWidth="1"/>
    <col min="9" max="10" width="8.140625" style="0" customWidth="1"/>
    <col min="11" max="11" width="8.00390625" style="0" customWidth="1"/>
    <col min="12" max="12" width="9.28125" style="0" customWidth="1"/>
  </cols>
  <sheetData>
    <row r="1" spans="2:10" ht="18.75" customHeight="1">
      <c r="B1" s="15" t="s">
        <v>36</v>
      </c>
      <c r="C1" s="15"/>
      <c r="D1" s="15"/>
      <c r="J1" s="38"/>
    </row>
    <row r="2" spans="3:4" ht="12.75" customHeight="1">
      <c r="C2" s="55" t="s">
        <v>43</v>
      </c>
      <c r="D2" s="55"/>
    </row>
    <row r="3" ht="12.75" customHeight="1">
      <c r="K3" s="17" t="s">
        <v>9</v>
      </c>
    </row>
    <row r="4" spans="1:2" ht="13.5" customHeight="1">
      <c r="A4" s="17" t="s">
        <v>23</v>
      </c>
      <c r="B4" s="52" t="s">
        <v>52</v>
      </c>
    </row>
    <row r="5" spans="1:12" ht="13.5" customHeight="1" thickBot="1">
      <c r="A5" s="16" t="s">
        <v>30</v>
      </c>
      <c r="B5" s="53" t="s">
        <v>37</v>
      </c>
      <c r="F5" s="11"/>
      <c r="G5" s="12"/>
      <c r="H5" s="13" t="s">
        <v>22</v>
      </c>
      <c r="I5" s="12"/>
      <c r="J5" s="12"/>
      <c r="K5" s="14"/>
      <c r="L5" s="20" t="s">
        <v>26</v>
      </c>
    </row>
    <row r="6" spans="3:12" ht="12.75">
      <c r="C6" s="84" t="s">
        <v>69</v>
      </c>
      <c r="D6" s="56"/>
      <c r="E6" s="46"/>
      <c r="F6" s="39">
        <v>0.4</v>
      </c>
      <c r="G6" s="18">
        <v>0.6</v>
      </c>
      <c r="H6" s="18">
        <v>0.8</v>
      </c>
      <c r="I6" s="18">
        <v>1</v>
      </c>
      <c r="J6" s="18">
        <v>1.3</v>
      </c>
      <c r="K6" s="18">
        <v>1.5</v>
      </c>
      <c r="L6" s="21" t="s">
        <v>28</v>
      </c>
    </row>
    <row r="7" spans="1:12" ht="13.5" thickBot="1">
      <c r="A7" s="8" t="s">
        <v>7</v>
      </c>
      <c r="B7" s="37" t="s">
        <v>8</v>
      </c>
      <c r="C7" s="47" t="s">
        <v>32</v>
      </c>
      <c r="D7" s="57" t="s">
        <v>45</v>
      </c>
      <c r="E7" s="48" t="s">
        <v>33</v>
      </c>
      <c r="F7" s="40" t="s">
        <v>16</v>
      </c>
      <c r="G7" s="19" t="s">
        <v>18</v>
      </c>
      <c r="H7" s="19" t="s">
        <v>17</v>
      </c>
      <c r="I7" s="19" t="s">
        <v>19</v>
      </c>
      <c r="J7" s="19" t="s">
        <v>20</v>
      </c>
      <c r="K7" s="19" t="s">
        <v>71</v>
      </c>
      <c r="L7" s="22" t="s">
        <v>27</v>
      </c>
    </row>
    <row r="8" spans="1:12" ht="14.25">
      <c r="A8" s="8" t="s">
        <v>0</v>
      </c>
      <c r="B8" s="9" t="s">
        <v>10</v>
      </c>
      <c r="C8" s="58">
        <v>6</v>
      </c>
      <c r="D8" s="58" t="s">
        <v>73</v>
      </c>
      <c r="E8" s="90">
        <f>+(B38*C8)*1.015</f>
        <v>3.8592329999999997</v>
      </c>
      <c r="F8" s="5">
        <f>+E8*F6</f>
        <v>1.5436931999999999</v>
      </c>
      <c r="G8" s="5">
        <f>+E8*G6</f>
        <v>2.3155398</v>
      </c>
      <c r="H8" s="5">
        <f>+E8*H6</f>
        <v>3.0873863999999998</v>
      </c>
      <c r="I8" s="49">
        <f>+E8*I6</f>
        <v>3.8592329999999997</v>
      </c>
      <c r="J8" s="5">
        <f>+E8*J6</f>
        <v>5.0170029</v>
      </c>
      <c r="K8" s="5"/>
      <c r="L8" s="34">
        <v>4</v>
      </c>
    </row>
    <row r="9" spans="1:12" ht="14.25">
      <c r="A9" s="3"/>
      <c r="B9" s="9" t="s">
        <v>11</v>
      </c>
      <c r="C9" s="60"/>
      <c r="D9" s="60"/>
      <c r="E9" s="91"/>
      <c r="F9" s="5"/>
      <c r="G9" s="5"/>
      <c r="H9" s="5"/>
      <c r="I9" s="49"/>
      <c r="J9" s="5"/>
      <c r="K9" s="5"/>
      <c r="L9" s="34"/>
    </row>
    <row r="10" spans="1:12" ht="14.25">
      <c r="A10" s="3"/>
      <c r="B10" s="9" t="s">
        <v>12</v>
      </c>
      <c r="C10" s="60">
        <v>90</v>
      </c>
      <c r="D10" s="60" t="s">
        <v>47</v>
      </c>
      <c r="E10" s="91">
        <f>+(B37*C10)*1.015</f>
        <v>9.220777649999999</v>
      </c>
      <c r="F10" s="5">
        <f>+E10*F6</f>
        <v>3.6883110599999998</v>
      </c>
      <c r="G10" s="5">
        <f>+E10*G6</f>
        <v>5.532466589999999</v>
      </c>
      <c r="H10" s="5">
        <f>+E10*H6</f>
        <v>7.3766221199999995</v>
      </c>
      <c r="I10" s="49">
        <f>+E10*I6</f>
        <v>9.220777649999999</v>
      </c>
      <c r="J10" s="5">
        <f>+E10*J6</f>
        <v>11.987010944999998</v>
      </c>
      <c r="K10" s="5"/>
      <c r="L10" s="34"/>
    </row>
    <row r="11" spans="1:12" ht="14.25">
      <c r="A11" s="3"/>
      <c r="B11" s="9" t="s">
        <v>13</v>
      </c>
      <c r="C11" s="60"/>
      <c r="D11" s="60"/>
      <c r="E11" s="91"/>
      <c r="F11" s="5">
        <f>+E11*F6</f>
        <v>0</v>
      </c>
      <c r="G11" s="5">
        <f>+E11*G6</f>
        <v>0</v>
      </c>
      <c r="H11" s="5">
        <f>+E11*H6</f>
        <v>0</v>
      </c>
      <c r="I11" s="49">
        <f>+E11*I6</f>
        <v>0</v>
      </c>
      <c r="J11" s="5">
        <f>+E11*J6</f>
        <v>0</v>
      </c>
      <c r="K11" s="5"/>
      <c r="L11" s="34"/>
    </row>
    <row r="12" spans="1:12" ht="14.25">
      <c r="A12" s="8" t="s">
        <v>1</v>
      </c>
      <c r="B12" s="9" t="s">
        <v>10</v>
      </c>
      <c r="C12" s="60">
        <v>11</v>
      </c>
      <c r="D12" s="60" t="s">
        <v>73</v>
      </c>
      <c r="E12" s="91">
        <f>+(B38*C12)*1.015</f>
        <v>7.0752605</v>
      </c>
      <c r="F12" s="5">
        <f>+E12*F6</f>
        <v>2.8301042</v>
      </c>
      <c r="G12" s="5">
        <f>+E12*G6</f>
        <v>4.2451563</v>
      </c>
      <c r="H12" s="5">
        <f>+E12*H6</f>
        <v>5.6602084</v>
      </c>
      <c r="I12" s="49">
        <f>+E12*I6</f>
        <v>7.0752605</v>
      </c>
      <c r="J12" s="5">
        <f>+E12*J6</f>
        <v>9.19783865</v>
      </c>
      <c r="K12" s="5"/>
      <c r="L12" s="34">
        <v>7</v>
      </c>
    </row>
    <row r="13" spans="1:12" ht="14.25">
      <c r="A13" s="3"/>
      <c r="B13" s="9" t="s">
        <v>11</v>
      </c>
      <c r="C13" s="60"/>
      <c r="D13" s="60"/>
      <c r="E13" s="91"/>
      <c r="F13" s="5"/>
      <c r="G13" s="5"/>
      <c r="H13" s="5"/>
      <c r="I13" s="49"/>
      <c r="J13" s="5"/>
      <c r="K13" s="5"/>
      <c r="L13" s="34"/>
    </row>
    <row r="14" spans="1:12" ht="14.25">
      <c r="A14" s="3"/>
      <c r="B14" s="9" t="s">
        <v>12</v>
      </c>
      <c r="C14" s="60">
        <v>130</v>
      </c>
      <c r="D14" s="60" t="s">
        <v>47</v>
      </c>
      <c r="E14" s="91">
        <f>+(B37*C14)*1.015</f>
        <v>13.31890105</v>
      </c>
      <c r="F14" s="5">
        <f>+E14*F6</f>
        <v>5.32756042</v>
      </c>
      <c r="G14" s="5">
        <f>+E14*G6</f>
        <v>7.991340629999999</v>
      </c>
      <c r="H14" s="5">
        <f>+E14*H6</f>
        <v>10.65512084</v>
      </c>
      <c r="I14" s="49">
        <f>+E14*I6</f>
        <v>13.31890105</v>
      </c>
      <c r="J14" s="5">
        <f>+E14*J6</f>
        <v>17.314571365</v>
      </c>
      <c r="K14" s="5"/>
      <c r="L14" s="34"/>
    </row>
    <row r="15" spans="1:12" ht="14.25">
      <c r="A15" s="3"/>
      <c r="B15" s="9" t="s">
        <v>35</v>
      </c>
      <c r="C15" s="60"/>
      <c r="D15" s="60"/>
      <c r="E15" s="91"/>
      <c r="F15" s="5"/>
      <c r="G15" s="5"/>
      <c r="H15" s="5"/>
      <c r="I15" s="49"/>
      <c r="J15" s="5"/>
      <c r="K15" s="5"/>
      <c r="L15" s="35"/>
    </row>
    <row r="16" spans="1:12" ht="14.25">
      <c r="A16" s="8" t="s">
        <v>2</v>
      </c>
      <c r="B16" s="9"/>
      <c r="C16" s="60">
        <v>220</v>
      </c>
      <c r="D16" s="60" t="s">
        <v>47</v>
      </c>
      <c r="E16" s="91">
        <f>+((B37*C16)*1.015)+5.64</f>
        <v>28.179678699999997</v>
      </c>
      <c r="F16" s="5">
        <f>+E16*F6</f>
        <v>11.27187148</v>
      </c>
      <c r="G16" s="5">
        <f>+E16*G6</f>
        <v>16.90780722</v>
      </c>
      <c r="H16" s="5">
        <f>+E16*H6</f>
        <v>22.54374296</v>
      </c>
      <c r="I16" s="49">
        <f>+E16*I6</f>
        <v>28.179678699999997</v>
      </c>
      <c r="J16" s="5">
        <f>+E16*J6</f>
        <v>36.633582309999994</v>
      </c>
      <c r="K16" s="5"/>
      <c r="L16" s="34">
        <v>28</v>
      </c>
    </row>
    <row r="17" spans="1:12" ht="6.75" customHeight="1">
      <c r="A17" s="3"/>
      <c r="B17" s="9"/>
      <c r="C17" s="60"/>
      <c r="D17" s="60"/>
      <c r="E17" s="91"/>
      <c r="F17" s="5"/>
      <c r="G17" s="5"/>
      <c r="H17" s="5"/>
      <c r="I17" s="49"/>
      <c r="J17" s="5"/>
      <c r="K17" s="5"/>
      <c r="L17" s="35"/>
    </row>
    <row r="18" spans="1:12" ht="14.25">
      <c r="A18" s="8" t="s">
        <v>3</v>
      </c>
      <c r="B18" s="9"/>
      <c r="C18" s="60">
        <v>350</v>
      </c>
      <c r="D18" s="60" t="s">
        <v>47</v>
      </c>
      <c r="E18" s="91">
        <f>+(B37*C18)*1.015</f>
        <v>35.85857975</v>
      </c>
      <c r="F18" s="5">
        <f>+E18*F6</f>
        <v>14.343431899999999</v>
      </c>
      <c r="G18" s="5">
        <f>+E18*G6</f>
        <v>21.515147849999998</v>
      </c>
      <c r="H18" s="5">
        <f>+E18*H6</f>
        <v>28.686863799999998</v>
      </c>
      <c r="I18" s="49">
        <f>+E18*I6</f>
        <v>35.85857975</v>
      </c>
      <c r="J18" s="5">
        <f>+E18*J6</f>
        <v>46.616153675</v>
      </c>
      <c r="K18" s="5"/>
      <c r="L18" s="34">
        <v>36</v>
      </c>
    </row>
    <row r="19" spans="1:12" ht="6.75" customHeight="1">
      <c r="A19" s="3"/>
      <c r="B19" s="9"/>
      <c r="C19" s="60"/>
      <c r="D19" s="60"/>
      <c r="E19" s="91"/>
      <c r="F19" s="5"/>
      <c r="G19" s="5"/>
      <c r="H19" s="5"/>
      <c r="I19" s="49"/>
      <c r="J19" s="5"/>
      <c r="K19" s="5"/>
      <c r="L19" s="35"/>
    </row>
    <row r="20" spans="1:12" ht="14.25">
      <c r="A20" s="8" t="s">
        <v>4</v>
      </c>
      <c r="B20" s="9" t="s">
        <v>39</v>
      </c>
      <c r="C20" s="60">
        <v>110</v>
      </c>
      <c r="D20" s="60" t="s">
        <v>47</v>
      </c>
      <c r="E20" s="91">
        <f>+B37*C20</f>
        <v>11.10329</v>
      </c>
      <c r="F20" s="5">
        <f>+E20*F6</f>
        <v>4.441316</v>
      </c>
      <c r="G20" s="5">
        <f>+E20*G6</f>
        <v>6.661974</v>
      </c>
      <c r="H20" s="5">
        <f>+E20*H6</f>
        <v>8.882632</v>
      </c>
      <c r="I20" s="49">
        <f>+E20*I6</f>
        <v>11.10329</v>
      </c>
      <c r="J20" s="5">
        <f>+E20*J6</f>
        <v>14.434277</v>
      </c>
      <c r="K20" s="5"/>
      <c r="L20" s="34"/>
    </row>
    <row r="21" spans="1:12" ht="14.25">
      <c r="A21" s="3"/>
      <c r="B21" s="9" t="s">
        <v>40</v>
      </c>
      <c r="C21" s="60">
        <v>18</v>
      </c>
      <c r="D21" s="60" t="s">
        <v>73</v>
      </c>
      <c r="E21" s="91">
        <f>+((B38*C21)*1.015)+12.71</f>
        <v>24.287699</v>
      </c>
      <c r="F21" s="5">
        <f>+E21*F6</f>
        <v>9.715079600000001</v>
      </c>
      <c r="G21" s="5">
        <f>+E21*G6</f>
        <v>14.572619399999999</v>
      </c>
      <c r="H21" s="5">
        <f>+E21*H6</f>
        <v>19.430159200000002</v>
      </c>
      <c r="I21" s="49">
        <f>+E21*I6</f>
        <v>24.287699</v>
      </c>
      <c r="J21" s="5">
        <f>+E21*J6</f>
        <v>31.5740087</v>
      </c>
      <c r="K21" s="5"/>
      <c r="L21" s="34">
        <v>24</v>
      </c>
    </row>
    <row r="22" spans="1:12" ht="14.25">
      <c r="A22" s="3"/>
      <c r="B22" s="9"/>
      <c r="C22" s="60"/>
      <c r="D22" s="60"/>
      <c r="E22" s="91"/>
      <c r="F22" s="49"/>
      <c r="G22" s="49"/>
      <c r="H22" s="49"/>
      <c r="I22" s="49"/>
      <c r="J22" s="49"/>
      <c r="K22" s="5"/>
      <c r="L22" s="34"/>
    </row>
    <row r="23" spans="1:12" ht="14.25">
      <c r="A23" s="8" t="s">
        <v>42</v>
      </c>
      <c r="B23" s="9" t="s">
        <v>14</v>
      </c>
      <c r="C23" s="60">
        <v>10</v>
      </c>
      <c r="D23" s="60" t="s">
        <v>48</v>
      </c>
      <c r="E23" s="91">
        <f>+(B39*C23)*1.015</f>
        <v>15.224999999999998</v>
      </c>
      <c r="F23" s="5">
        <f>+E23*F6</f>
        <v>6.09</v>
      </c>
      <c r="G23" s="5">
        <f>+E23*G6</f>
        <v>9.134999999999998</v>
      </c>
      <c r="H23" s="5">
        <f>+E23*H6</f>
        <v>12.18</v>
      </c>
      <c r="I23" s="49">
        <f>+E23*I6</f>
        <v>15.224999999999998</v>
      </c>
      <c r="J23" s="5">
        <f>+E23*J6</f>
        <v>19.792499999999997</v>
      </c>
      <c r="K23" s="5"/>
      <c r="L23" s="34">
        <v>15</v>
      </c>
    </row>
    <row r="24" spans="1:12" ht="14.25">
      <c r="A24" s="3"/>
      <c r="B24" s="9"/>
      <c r="C24" s="60"/>
      <c r="D24" s="60"/>
      <c r="E24" s="91"/>
      <c r="F24" s="5"/>
      <c r="G24" s="5"/>
      <c r="H24" s="5"/>
      <c r="I24" s="49"/>
      <c r="J24" s="5"/>
      <c r="K24" s="5"/>
      <c r="L24" s="34"/>
    </row>
    <row r="25" spans="1:12" ht="14.25">
      <c r="A25" s="8" t="s">
        <v>72</v>
      </c>
      <c r="B25" s="9"/>
      <c r="C25" s="60"/>
      <c r="D25" s="63"/>
      <c r="E25" s="92">
        <v>28</v>
      </c>
      <c r="F25" s="5">
        <f>+E25*F6</f>
        <v>11.200000000000001</v>
      </c>
      <c r="G25" s="5">
        <f>+E25*G6</f>
        <v>16.8</v>
      </c>
      <c r="H25" s="5">
        <f>+E25*H6</f>
        <v>22.400000000000002</v>
      </c>
      <c r="I25" s="49">
        <f>+E25*I6</f>
        <v>28</v>
      </c>
      <c r="J25" s="5">
        <f>+E25*J6</f>
        <v>36.4</v>
      </c>
      <c r="K25" s="5"/>
      <c r="L25" s="34">
        <v>28</v>
      </c>
    </row>
    <row r="26" spans="1:12" ht="6.75" customHeight="1">
      <c r="A26" s="3"/>
      <c r="B26" s="9"/>
      <c r="C26" s="9"/>
      <c r="D26" s="9"/>
      <c r="E26" s="7"/>
      <c r="F26" s="5"/>
      <c r="G26" s="5"/>
      <c r="H26" s="5"/>
      <c r="I26" s="49"/>
      <c r="J26" s="5"/>
      <c r="K26" s="5"/>
      <c r="L26" s="35"/>
    </row>
    <row r="27" spans="1:12" ht="14.25">
      <c r="A27" s="8" t="s">
        <v>6</v>
      </c>
      <c r="B27" s="9" t="s">
        <v>38</v>
      </c>
      <c r="C27" s="9"/>
      <c r="D27" s="9"/>
      <c r="E27" s="7"/>
      <c r="F27" s="5">
        <v>13</v>
      </c>
      <c r="G27" s="5">
        <v>13</v>
      </c>
      <c r="H27" s="5">
        <v>13</v>
      </c>
      <c r="I27" s="49">
        <v>13</v>
      </c>
      <c r="J27" s="5">
        <v>13</v>
      </c>
      <c r="K27" s="5"/>
      <c r="L27" s="34">
        <v>13</v>
      </c>
    </row>
    <row r="28" spans="1:12" ht="6.75" customHeight="1">
      <c r="A28" s="3"/>
      <c r="B28" s="9"/>
      <c r="C28" s="9"/>
      <c r="D28" s="9"/>
      <c r="E28" s="7"/>
      <c r="F28" s="5"/>
      <c r="G28" s="5"/>
      <c r="H28" s="5"/>
      <c r="I28" s="49"/>
      <c r="J28" s="5"/>
      <c r="K28" s="5"/>
      <c r="L28" s="35"/>
    </row>
    <row r="29" spans="1:12" ht="14.25">
      <c r="A29" s="8" t="s">
        <v>24</v>
      </c>
      <c r="B29" s="9" t="s">
        <v>41</v>
      </c>
      <c r="C29" s="60"/>
      <c r="D29" s="60"/>
      <c r="E29" s="62"/>
      <c r="F29" s="5">
        <v>6</v>
      </c>
      <c r="G29" s="5">
        <v>6</v>
      </c>
      <c r="H29" s="5">
        <v>6</v>
      </c>
      <c r="I29" s="49">
        <v>6</v>
      </c>
      <c r="J29" s="5">
        <v>6</v>
      </c>
      <c r="K29" s="5"/>
      <c r="L29" s="34">
        <v>0</v>
      </c>
    </row>
    <row r="30" spans="1:12" ht="5.25" customHeight="1">
      <c r="A30" s="3"/>
      <c r="B30" s="9"/>
      <c r="C30" s="60"/>
      <c r="D30" s="60"/>
      <c r="E30" s="62"/>
      <c r="F30" s="5"/>
      <c r="G30" s="5"/>
      <c r="H30" s="5"/>
      <c r="I30" s="49"/>
      <c r="J30" s="5"/>
      <c r="K30" s="5"/>
      <c r="L30" s="35"/>
    </row>
    <row r="31" spans="1:12" ht="14.25">
      <c r="A31" s="8" t="s">
        <v>25</v>
      </c>
      <c r="B31" s="10" t="s">
        <v>41</v>
      </c>
      <c r="C31" s="69"/>
      <c r="D31" s="69"/>
      <c r="E31" s="61"/>
      <c r="F31" s="5">
        <v>10</v>
      </c>
      <c r="G31" s="5">
        <v>10</v>
      </c>
      <c r="H31" s="5">
        <v>10</v>
      </c>
      <c r="I31" s="49">
        <v>10</v>
      </c>
      <c r="J31" s="5">
        <v>10</v>
      </c>
      <c r="K31" s="5"/>
      <c r="L31" s="34">
        <v>0</v>
      </c>
    </row>
    <row r="32" spans="1:12" ht="6" customHeight="1">
      <c r="A32" s="3"/>
      <c r="B32" s="9"/>
      <c r="C32" s="60"/>
      <c r="D32" s="60"/>
      <c r="E32" s="62"/>
      <c r="F32" s="5"/>
      <c r="G32" s="5"/>
      <c r="H32" s="5"/>
      <c r="I32" s="49"/>
      <c r="J32" s="5"/>
      <c r="K32" s="5"/>
      <c r="L32" s="54"/>
    </row>
    <row r="33" spans="1:12" ht="11.25" customHeight="1">
      <c r="A33" s="8" t="s">
        <v>15</v>
      </c>
      <c r="B33" s="9"/>
      <c r="C33" s="60"/>
      <c r="D33" s="60"/>
      <c r="E33" s="62"/>
      <c r="F33" s="5"/>
      <c r="G33" s="5"/>
      <c r="H33" s="5"/>
      <c r="I33" s="49"/>
      <c r="J33" s="5"/>
      <c r="K33" s="5"/>
      <c r="L33" s="35"/>
    </row>
    <row r="34" spans="1:12" ht="0.75" customHeight="1">
      <c r="A34" s="2"/>
      <c r="B34" s="9"/>
      <c r="C34" s="9"/>
      <c r="D34" s="9"/>
      <c r="E34" s="7"/>
      <c r="F34" s="4"/>
      <c r="G34" s="4"/>
      <c r="H34" s="4"/>
      <c r="I34" s="4"/>
      <c r="J34" s="4"/>
      <c r="K34" s="4"/>
      <c r="L34" s="35"/>
    </row>
    <row r="35" spans="6:12" ht="15.75" thickBot="1">
      <c r="F35" s="1"/>
      <c r="G35" s="1"/>
      <c r="H35" s="1"/>
      <c r="I35" s="23"/>
      <c r="J35" s="24" t="s">
        <v>29</v>
      </c>
      <c r="K35" s="25"/>
      <c r="L35" s="36">
        <f>SUM(L8:L31)</f>
        <v>155</v>
      </c>
    </row>
    <row r="36" spans="1:8" ht="15.75" thickBot="1">
      <c r="A36" s="70" t="s">
        <v>66</v>
      </c>
      <c r="B36" s="32"/>
      <c r="C36" s="41"/>
      <c r="D36" s="85" t="s">
        <v>57</v>
      </c>
      <c r="E36" s="86"/>
      <c r="F36" s="87" t="s">
        <v>58</v>
      </c>
      <c r="G36" s="87" t="s">
        <v>65</v>
      </c>
      <c r="H36" s="88" t="s">
        <v>59</v>
      </c>
    </row>
    <row r="37" spans="1:12" ht="12.75">
      <c r="A37" s="71" t="s">
        <v>21</v>
      </c>
      <c r="B37" s="65">
        <v>0.100939</v>
      </c>
      <c r="C37" s="42"/>
      <c r="D37" s="76" t="s">
        <v>61</v>
      </c>
      <c r="E37" s="74"/>
      <c r="F37" s="78"/>
      <c r="G37" s="79">
        <f>+F37-B37</f>
        <v>-0.100939</v>
      </c>
      <c r="H37" s="82">
        <f>G37/B37</f>
        <v>-1</v>
      </c>
      <c r="J37" s="30"/>
      <c r="K37" s="33" t="s">
        <v>31</v>
      </c>
      <c r="L37" s="31"/>
    </row>
    <row r="38" spans="1:12" ht="12.75">
      <c r="A38" s="72" t="s">
        <v>74</v>
      </c>
      <c r="B38" s="66">
        <v>0.6337</v>
      </c>
      <c r="C38" s="43"/>
      <c r="D38" s="76" t="s">
        <v>62</v>
      </c>
      <c r="E38" s="74"/>
      <c r="F38" s="78"/>
      <c r="G38" s="79">
        <f>+F38-B38</f>
        <v>-0.6337</v>
      </c>
      <c r="H38" s="82">
        <f>G38/B38</f>
        <v>-1</v>
      </c>
      <c r="J38" s="26" t="s">
        <v>53</v>
      </c>
      <c r="K38" s="6"/>
      <c r="L38" s="27">
        <v>535</v>
      </c>
    </row>
    <row r="39" spans="1:12" ht="12.75">
      <c r="A39" s="72" t="s">
        <v>63</v>
      </c>
      <c r="B39" s="67">
        <v>1.5</v>
      </c>
      <c r="C39" s="44"/>
      <c r="D39" s="76" t="s">
        <v>63</v>
      </c>
      <c r="E39" s="74"/>
      <c r="F39" s="78"/>
      <c r="G39" s="79">
        <f>+F39-B39</f>
        <v>-1.5</v>
      </c>
      <c r="H39" s="82">
        <f>G39/B39</f>
        <v>-1</v>
      </c>
      <c r="J39" s="26" t="s">
        <v>55</v>
      </c>
      <c r="K39" s="6"/>
      <c r="L39" s="51">
        <f>$L$35</f>
        <v>155</v>
      </c>
    </row>
    <row r="40" spans="1:12" ht="13.5" thickBot="1">
      <c r="A40" s="73" t="s">
        <v>34</v>
      </c>
      <c r="B40" s="68">
        <v>1.3</v>
      </c>
      <c r="C40" s="41"/>
      <c r="D40" s="77" t="s">
        <v>34</v>
      </c>
      <c r="E40" s="75"/>
      <c r="F40" s="80"/>
      <c r="G40" s="79">
        <f>+F40-B40</f>
        <v>-1.3</v>
      </c>
      <c r="H40" s="83">
        <f>G40/B40</f>
        <v>-1</v>
      </c>
      <c r="J40" s="28" t="s">
        <v>54</v>
      </c>
      <c r="K40" s="29"/>
      <c r="L40" s="50">
        <f>+L38-L39</f>
        <v>380</v>
      </c>
    </row>
  </sheetData>
  <printOptions/>
  <pageMargins left="0.75" right="0.5" top="0.75" bottom="0.75" header="0.5" footer="0.5"/>
  <pageSetup horizontalDpi="600" verticalDpi="600" orientation="landscape" r:id="rId1"/>
  <headerFooter alignWithMargins="0">
    <oddFooter xml:space="preserve">&amp;LSan Antonio HUD Office of Public Housing &amp;R(210) 475-6800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workbookViewId="0" topLeftCell="A6">
      <selection activeCell="N13" sqref="N13"/>
    </sheetView>
  </sheetViews>
  <sheetFormatPr defaultColWidth="9.140625" defaultRowHeight="12.75"/>
  <cols>
    <col min="1" max="1" width="19.140625" style="0" customWidth="1"/>
    <col min="2" max="2" width="12.28125" style="0" customWidth="1"/>
    <col min="3" max="4" width="6.8515625" style="0" customWidth="1"/>
    <col min="5" max="5" width="9.8515625" style="0" customWidth="1"/>
    <col min="6" max="6" width="8.57421875" style="0" customWidth="1"/>
    <col min="7" max="7" width="10.140625" style="0" bestFit="1" customWidth="1"/>
    <col min="8" max="8" width="9.57421875" style="0" customWidth="1"/>
    <col min="12" max="12" width="10.8515625" style="0" customWidth="1"/>
  </cols>
  <sheetData>
    <row r="1" spans="2:10" ht="18.75" customHeight="1">
      <c r="B1" s="15" t="s">
        <v>36</v>
      </c>
      <c r="C1" s="15"/>
      <c r="D1" s="15"/>
      <c r="J1" s="38"/>
    </row>
    <row r="2" spans="3:4" ht="12.75" customHeight="1">
      <c r="C2" s="55" t="s">
        <v>43</v>
      </c>
      <c r="D2" s="55"/>
    </row>
    <row r="3" ht="12.75" customHeight="1">
      <c r="K3" s="17" t="s">
        <v>9</v>
      </c>
    </row>
    <row r="4" spans="1:2" ht="13.5" customHeight="1">
      <c r="A4" s="17" t="s">
        <v>23</v>
      </c>
      <c r="B4" s="52" t="s">
        <v>60</v>
      </c>
    </row>
    <row r="5" spans="1:12" ht="13.5" customHeight="1" thickBot="1">
      <c r="A5" s="16" t="s">
        <v>30</v>
      </c>
      <c r="B5" s="53" t="s">
        <v>50</v>
      </c>
      <c r="F5" s="11"/>
      <c r="G5" s="12"/>
      <c r="H5" s="13" t="s">
        <v>22</v>
      </c>
      <c r="I5" s="12"/>
      <c r="J5" s="12"/>
      <c r="K5" s="14"/>
      <c r="L5" s="20" t="s">
        <v>26</v>
      </c>
    </row>
    <row r="6" spans="3:12" ht="12.75">
      <c r="C6" s="84" t="s">
        <v>64</v>
      </c>
      <c r="D6" s="56"/>
      <c r="E6" s="46"/>
      <c r="F6" s="39">
        <v>0.4</v>
      </c>
      <c r="G6" s="18">
        <v>0.6</v>
      </c>
      <c r="H6" s="18">
        <v>0.8</v>
      </c>
      <c r="I6" s="18">
        <v>1</v>
      </c>
      <c r="J6" s="18">
        <v>1.2</v>
      </c>
      <c r="K6" s="18"/>
      <c r="L6" s="21" t="s">
        <v>28</v>
      </c>
    </row>
    <row r="7" spans="1:12" ht="13.5" thickBot="1">
      <c r="A7" s="8" t="s">
        <v>7</v>
      </c>
      <c r="B7" s="37" t="s">
        <v>8</v>
      </c>
      <c r="C7" s="47" t="s">
        <v>32</v>
      </c>
      <c r="D7" s="57" t="s">
        <v>45</v>
      </c>
      <c r="E7" s="48" t="s">
        <v>33</v>
      </c>
      <c r="F7" s="40" t="s">
        <v>16</v>
      </c>
      <c r="G7" s="19" t="s">
        <v>18</v>
      </c>
      <c r="H7" s="19" t="s">
        <v>17</v>
      </c>
      <c r="I7" s="19" t="s">
        <v>19</v>
      </c>
      <c r="J7" s="19" t="s">
        <v>20</v>
      </c>
      <c r="K7" s="19"/>
      <c r="L7" s="22" t="s">
        <v>27</v>
      </c>
    </row>
    <row r="8" spans="1:12" ht="14.25">
      <c r="A8" s="8" t="s">
        <v>0</v>
      </c>
      <c r="B8" s="9" t="s">
        <v>10</v>
      </c>
      <c r="C8" s="58">
        <v>8</v>
      </c>
      <c r="D8" s="58" t="s">
        <v>46</v>
      </c>
      <c r="E8" s="59">
        <f>+(B38*C8)*1.015</f>
        <v>2.987348</v>
      </c>
      <c r="F8" s="5">
        <f>+E8*F6</f>
        <v>1.1949392</v>
      </c>
      <c r="G8" s="5">
        <f>+E8*G6</f>
        <v>1.7924087999999998</v>
      </c>
      <c r="H8" s="5">
        <f>+E8*H6</f>
        <v>2.3898784</v>
      </c>
      <c r="I8" s="49">
        <f>+E8*I6</f>
        <v>2.987348</v>
      </c>
      <c r="J8" s="5">
        <f>+E8*J6</f>
        <v>3.5848175999999996</v>
      </c>
      <c r="K8" s="5"/>
      <c r="L8" s="34">
        <v>3</v>
      </c>
    </row>
    <row r="9" spans="1:12" ht="14.25">
      <c r="A9" s="3"/>
      <c r="B9" s="9" t="s">
        <v>11</v>
      </c>
      <c r="C9" s="60"/>
      <c r="D9" s="60"/>
      <c r="E9" s="61"/>
      <c r="F9" s="5"/>
      <c r="G9" s="5"/>
      <c r="H9" s="5"/>
      <c r="I9" s="49"/>
      <c r="J9" s="5"/>
      <c r="K9" s="5"/>
      <c r="L9" s="34"/>
    </row>
    <row r="10" spans="1:12" ht="14.25">
      <c r="A10" s="3"/>
      <c r="B10" s="9" t="s">
        <v>12</v>
      </c>
      <c r="C10" s="60">
        <v>115</v>
      </c>
      <c r="D10" s="60" t="s">
        <v>47</v>
      </c>
      <c r="E10" s="61">
        <f>+(B37*C10)*1.015</f>
        <v>10.196045475</v>
      </c>
      <c r="F10" s="5">
        <f>+E10*F6</f>
        <v>4.07841819</v>
      </c>
      <c r="G10" s="5">
        <f>+E10*G6</f>
        <v>6.117627285</v>
      </c>
      <c r="H10" s="5">
        <f>+E10*H6</f>
        <v>8.15683638</v>
      </c>
      <c r="I10" s="49">
        <f>+E10*I6</f>
        <v>10.196045475</v>
      </c>
      <c r="J10" s="5">
        <f>+E10*J6</f>
        <v>12.23525457</v>
      </c>
      <c r="K10" s="5"/>
      <c r="L10" s="34"/>
    </row>
    <row r="11" spans="1:12" ht="14.25">
      <c r="A11" s="3"/>
      <c r="B11" s="9" t="s">
        <v>13</v>
      </c>
      <c r="C11" s="60"/>
      <c r="D11" s="60"/>
      <c r="E11" s="61"/>
      <c r="F11" s="5">
        <f>+E11*F6</f>
        <v>0</v>
      </c>
      <c r="G11" s="5">
        <f>+E11*G6</f>
        <v>0</v>
      </c>
      <c r="H11" s="5">
        <f>+E11*H6</f>
        <v>0</v>
      </c>
      <c r="I11" s="49">
        <f>+E11*I6</f>
        <v>0</v>
      </c>
      <c r="J11" s="5">
        <f>+E11*J6</f>
        <v>0</v>
      </c>
      <c r="K11" s="5"/>
      <c r="L11" s="34"/>
    </row>
    <row r="12" spans="1:12" ht="14.25">
      <c r="A12" s="8" t="s">
        <v>1</v>
      </c>
      <c r="B12" s="9" t="s">
        <v>10</v>
      </c>
      <c r="C12" s="60">
        <v>9</v>
      </c>
      <c r="D12" s="60" t="s">
        <v>46</v>
      </c>
      <c r="E12" s="61">
        <f>+(B38*C12)*1.015</f>
        <v>3.3607665</v>
      </c>
      <c r="F12" s="5">
        <f>+E12*F6</f>
        <v>1.3443066000000001</v>
      </c>
      <c r="G12" s="5">
        <f>+E12*G6</f>
        <v>2.0164599</v>
      </c>
      <c r="H12" s="5">
        <f>+E12*H6</f>
        <v>2.6886132000000003</v>
      </c>
      <c r="I12" s="49">
        <f>+E12*I6</f>
        <v>3.3607665</v>
      </c>
      <c r="J12" s="5">
        <f>+E12*J6</f>
        <v>4.0329198</v>
      </c>
      <c r="K12" s="5"/>
      <c r="L12" s="34">
        <v>3</v>
      </c>
    </row>
    <row r="13" spans="1:12" ht="14.25">
      <c r="A13" s="3"/>
      <c r="B13" s="9" t="s">
        <v>11</v>
      </c>
      <c r="C13" s="60"/>
      <c r="D13" s="60"/>
      <c r="E13" s="61"/>
      <c r="F13" s="5"/>
      <c r="G13" s="5"/>
      <c r="H13" s="5"/>
      <c r="I13" s="49"/>
      <c r="J13" s="5"/>
      <c r="K13" s="5"/>
      <c r="L13" s="34"/>
    </row>
    <row r="14" spans="1:12" ht="14.25">
      <c r="A14" s="3"/>
      <c r="B14" s="9" t="s">
        <v>12</v>
      </c>
      <c r="C14" s="60">
        <v>120</v>
      </c>
      <c r="D14" s="60" t="s">
        <v>47</v>
      </c>
      <c r="E14" s="61">
        <f>+(B37*C14)*1.015</f>
        <v>10.639351799999998</v>
      </c>
      <c r="F14" s="5">
        <f>+E14*F6</f>
        <v>4.2557407199999995</v>
      </c>
      <c r="G14" s="5">
        <f>+E14*G6</f>
        <v>6.383611079999999</v>
      </c>
      <c r="H14" s="5">
        <f>+E14*H6</f>
        <v>8.511481439999999</v>
      </c>
      <c r="I14" s="49">
        <f>+E14*I6</f>
        <v>10.639351799999998</v>
      </c>
      <c r="J14" s="5">
        <f>+E14*J6</f>
        <v>12.767222159999998</v>
      </c>
      <c r="K14" s="5"/>
      <c r="L14" s="34"/>
    </row>
    <row r="15" spans="1:12" ht="14.25">
      <c r="A15" s="3"/>
      <c r="B15" s="9" t="s">
        <v>35</v>
      </c>
      <c r="C15" s="60"/>
      <c r="D15" s="60"/>
      <c r="E15" s="62"/>
      <c r="F15" s="5"/>
      <c r="G15" s="5"/>
      <c r="H15" s="5"/>
      <c r="I15" s="49"/>
      <c r="J15" s="5"/>
      <c r="K15" s="5"/>
      <c r="L15" s="89"/>
    </row>
    <row r="16" spans="1:12" ht="14.25">
      <c r="A16" s="8" t="s">
        <v>2</v>
      </c>
      <c r="B16" s="9"/>
      <c r="C16" s="60">
        <v>280</v>
      </c>
      <c r="D16" s="60" t="s">
        <v>47</v>
      </c>
      <c r="E16" s="61">
        <f>+((B37*C16)*1.015)+5.64</f>
        <v>30.465154199999997</v>
      </c>
      <c r="F16" s="5">
        <f>+E16*F6</f>
        <v>12.18606168</v>
      </c>
      <c r="G16" s="5">
        <f>+E16*G6</f>
        <v>18.27909252</v>
      </c>
      <c r="H16" s="5">
        <f>+E16*H6</f>
        <v>24.37212336</v>
      </c>
      <c r="I16" s="49">
        <f>+E16*I6</f>
        <v>30.465154199999997</v>
      </c>
      <c r="J16" s="5">
        <f>+E16*J6</f>
        <v>36.55818504</v>
      </c>
      <c r="K16" s="5"/>
      <c r="L16" s="34">
        <v>30</v>
      </c>
    </row>
    <row r="17" spans="1:12" ht="6.75" customHeight="1">
      <c r="A17" s="3"/>
      <c r="B17" s="9"/>
      <c r="C17" s="60"/>
      <c r="D17" s="60"/>
      <c r="E17" s="62"/>
      <c r="F17" s="5"/>
      <c r="G17" s="5"/>
      <c r="H17" s="5"/>
      <c r="I17" s="49"/>
      <c r="J17" s="5"/>
      <c r="K17" s="5"/>
      <c r="L17" s="89"/>
    </row>
    <row r="18" spans="1:12" ht="14.25">
      <c r="A18" s="8" t="s">
        <v>3</v>
      </c>
      <c r="B18" s="9"/>
      <c r="C18" s="60">
        <v>380</v>
      </c>
      <c r="D18" s="60" t="s">
        <v>47</v>
      </c>
      <c r="E18" s="61">
        <f>+(B37*C18)*1.015</f>
        <v>33.69128069999999</v>
      </c>
      <c r="F18" s="5">
        <f>+E18*F6</f>
        <v>13.476512279999998</v>
      </c>
      <c r="G18" s="5">
        <f>+E18*G6</f>
        <v>20.214768419999995</v>
      </c>
      <c r="H18" s="5">
        <f>+E18*H6</f>
        <v>26.953024559999996</v>
      </c>
      <c r="I18" s="49">
        <f>+E18*I6</f>
        <v>33.69128069999999</v>
      </c>
      <c r="J18" s="5">
        <f>+E18*J6</f>
        <v>40.42953683999999</v>
      </c>
      <c r="K18" s="5"/>
      <c r="L18" s="34">
        <v>34</v>
      </c>
    </row>
    <row r="19" spans="1:12" ht="6.75" customHeight="1">
      <c r="A19" s="3"/>
      <c r="B19" s="9"/>
      <c r="C19" s="60"/>
      <c r="D19" s="60"/>
      <c r="E19" s="62"/>
      <c r="F19" s="5"/>
      <c r="G19" s="5"/>
      <c r="H19" s="5"/>
      <c r="I19" s="49"/>
      <c r="J19" s="5"/>
      <c r="K19" s="5"/>
      <c r="L19" s="89"/>
    </row>
    <row r="20" spans="1:12" ht="14.25">
      <c r="A20" s="8" t="s">
        <v>4</v>
      </c>
      <c r="B20" s="9" t="s">
        <v>39</v>
      </c>
      <c r="C20" s="60">
        <v>420</v>
      </c>
      <c r="D20" s="60" t="s">
        <v>47</v>
      </c>
      <c r="E20" s="61">
        <f>+B37*C20</f>
        <v>36.687419999999996</v>
      </c>
      <c r="F20" s="5">
        <f>+E20*F6</f>
        <v>14.674968</v>
      </c>
      <c r="G20" s="5">
        <f>+E20*G6</f>
        <v>22.012451999999996</v>
      </c>
      <c r="H20" s="5">
        <f>+E20*H6</f>
        <v>29.349936</v>
      </c>
      <c r="I20" s="49">
        <f>+E20*I6</f>
        <v>36.687419999999996</v>
      </c>
      <c r="J20" s="5">
        <f>+E20*J6</f>
        <v>44.02490399999999</v>
      </c>
      <c r="K20" s="5"/>
      <c r="L20" s="34"/>
    </row>
    <row r="21" spans="1:12" ht="14.25">
      <c r="A21" s="3"/>
      <c r="B21" s="9" t="s">
        <v>40</v>
      </c>
      <c r="C21" s="60">
        <v>15</v>
      </c>
      <c r="D21" s="60" t="s">
        <v>46</v>
      </c>
      <c r="E21" s="61">
        <f>+((B38*C21)*1.015)</f>
        <v>5.6012775</v>
      </c>
      <c r="F21" s="5">
        <f>+E21*F6</f>
        <v>2.240511</v>
      </c>
      <c r="G21" s="5">
        <f>+E21*G6</f>
        <v>3.3607665</v>
      </c>
      <c r="H21" s="5">
        <f>+E21*H6</f>
        <v>4.481022</v>
      </c>
      <c r="I21" s="49">
        <f>+E21*I6</f>
        <v>5.6012775</v>
      </c>
      <c r="J21" s="5">
        <f>+E21*J6</f>
        <v>6.721533</v>
      </c>
      <c r="K21" s="5"/>
      <c r="L21" s="34">
        <v>6</v>
      </c>
    </row>
    <row r="22" spans="1:12" ht="14.25">
      <c r="A22" s="3"/>
      <c r="B22" s="9" t="s">
        <v>56</v>
      </c>
      <c r="C22" s="60"/>
      <c r="D22" s="60"/>
      <c r="E22" s="61">
        <v>13.08</v>
      </c>
      <c r="F22" s="49">
        <v>13.08</v>
      </c>
      <c r="G22" s="49">
        <v>13.08</v>
      </c>
      <c r="H22" s="49">
        <v>13.08</v>
      </c>
      <c r="I22" s="49">
        <v>13.08</v>
      </c>
      <c r="J22" s="49">
        <v>13.08</v>
      </c>
      <c r="K22" s="5"/>
      <c r="L22" s="34">
        <v>13</v>
      </c>
    </row>
    <row r="23" spans="1:12" ht="14.25">
      <c r="A23" s="8" t="s">
        <v>42</v>
      </c>
      <c r="B23" s="9" t="s">
        <v>14</v>
      </c>
      <c r="C23" s="60">
        <v>8</v>
      </c>
      <c r="D23" s="60" t="s">
        <v>48</v>
      </c>
      <c r="E23" s="61">
        <f>+(B39*C23)*1.015</f>
        <v>12.18</v>
      </c>
      <c r="F23" s="5">
        <f>+E23*F6</f>
        <v>4.872</v>
      </c>
      <c r="G23" s="5">
        <f>+E23*G6</f>
        <v>7.308</v>
      </c>
      <c r="H23" s="5">
        <f>+E23*H6</f>
        <v>9.744</v>
      </c>
      <c r="I23" s="49">
        <f>+E23*I6</f>
        <v>12.18</v>
      </c>
      <c r="J23" s="5">
        <f>+E23*J6</f>
        <v>14.616</v>
      </c>
      <c r="K23" s="5"/>
      <c r="L23" s="34">
        <v>12</v>
      </c>
    </row>
    <row r="24" spans="1:12" ht="14.25">
      <c r="A24" s="3"/>
      <c r="B24" s="9"/>
      <c r="C24" s="60"/>
      <c r="D24" s="60"/>
      <c r="E24" s="61"/>
      <c r="F24" s="5"/>
      <c r="G24" s="5"/>
      <c r="H24" s="5"/>
      <c r="I24" s="49"/>
      <c r="J24" s="5"/>
      <c r="K24" s="5"/>
      <c r="L24" s="34"/>
    </row>
    <row r="25" spans="1:12" ht="14.25">
      <c r="A25" s="8" t="s">
        <v>5</v>
      </c>
      <c r="B25" s="9"/>
      <c r="C25" s="60"/>
      <c r="D25" s="63"/>
      <c r="E25" s="64">
        <v>28</v>
      </c>
      <c r="F25" s="5">
        <f>+E25*F6</f>
        <v>11.200000000000001</v>
      </c>
      <c r="G25" s="5">
        <f>+E25*G6</f>
        <v>16.8</v>
      </c>
      <c r="H25" s="5">
        <f>+E25*H6</f>
        <v>22.400000000000002</v>
      </c>
      <c r="I25" s="49">
        <f>+E25*I6</f>
        <v>28</v>
      </c>
      <c r="J25" s="5">
        <f>+E25*J6</f>
        <v>33.6</v>
      </c>
      <c r="K25" s="5"/>
      <c r="L25" s="34">
        <v>28</v>
      </c>
    </row>
    <row r="26" spans="1:12" ht="6.75" customHeight="1">
      <c r="A26" s="3"/>
      <c r="B26" s="9"/>
      <c r="C26" s="60"/>
      <c r="D26" s="60"/>
      <c r="E26" s="62"/>
      <c r="F26" s="5"/>
      <c r="G26" s="5"/>
      <c r="H26" s="5"/>
      <c r="I26" s="49"/>
      <c r="J26" s="5"/>
      <c r="K26" s="5"/>
      <c r="L26" s="89"/>
    </row>
    <row r="27" spans="1:12" ht="14.25">
      <c r="A27" s="8" t="s">
        <v>6</v>
      </c>
      <c r="B27" s="9" t="s">
        <v>38</v>
      </c>
      <c r="C27" s="60"/>
      <c r="D27" s="60"/>
      <c r="E27" s="62"/>
      <c r="F27" s="5">
        <v>13</v>
      </c>
      <c r="G27" s="5">
        <v>13</v>
      </c>
      <c r="H27" s="5">
        <v>13</v>
      </c>
      <c r="I27" s="49">
        <v>13</v>
      </c>
      <c r="J27" s="5">
        <v>13</v>
      </c>
      <c r="K27" s="5"/>
      <c r="L27" s="34">
        <v>13</v>
      </c>
    </row>
    <row r="28" spans="1:12" ht="6.75" customHeight="1">
      <c r="A28" s="3"/>
      <c r="B28" s="9"/>
      <c r="C28" s="60"/>
      <c r="D28" s="60"/>
      <c r="E28" s="62"/>
      <c r="F28" s="5"/>
      <c r="G28" s="5"/>
      <c r="H28" s="5"/>
      <c r="I28" s="49"/>
      <c r="J28" s="5"/>
      <c r="K28" s="5"/>
      <c r="L28" s="89"/>
    </row>
    <row r="29" spans="1:12" ht="14.25">
      <c r="A29" s="8" t="s">
        <v>24</v>
      </c>
      <c r="B29" s="9" t="s">
        <v>41</v>
      </c>
      <c r="C29" s="60"/>
      <c r="D29" s="60"/>
      <c r="E29" s="62"/>
      <c r="F29" s="5">
        <v>6</v>
      </c>
      <c r="G29" s="5">
        <v>6</v>
      </c>
      <c r="H29" s="5">
        <v>6</v>
      </c>
      <c r="I29" s="5">
        <v>6</v>
      </c>
      <c r="J29" s="5">
        <v>6</v>
      </c>
      <c r="K29" s="5"/>
      <c r="L29" s="34">
        <v>0</v>
      </c>
    </row>
    <row r="30" spans="1:12" ht="5.25" customHeight="1">
      <c r="A30" s="3"/>
      <c r="B30" s="9"/>
      <c r="C30" s="60"/>
      <c r="D30" s="60"/>
      <c r="E30" s="62"/>
      <c r="F30" s="5"/>
      <c r="G30" s="5"/>
      <c r="H30" s="5"/>
      <c r="I30" s="49"/>
      <c r="J30" s="5"/>
      <c r="K30" s="5"/>
      <c r="L30" s="89"/>
    </row>
    <row r="31" spans="1:12" ht="14.25">
      <c r="A31" s="8" t="s">
        <v>25</v>
      </c>
      <c r="B31" s="10" t="s">
        <v>41</v>
      </c>
      <c r="C31" s="69"/>
      <c r="D31" s="69"/>
      <c r="E31" s="61"/>
      <c r="F31" s="5">
        <v>10</v>
      </c>
      <c r="G31" s="5">
        <v>10</v>
      </c>
      <c r="H31" s="5">
        <v>10</v>
      </c>
      <c r="I31" s="5">
        <v>10</v>
      </c>
      <c r="J31" s="5">
        <v>10</v>
      </c>
      <c r="K31" s="5"/>
      <c r="L31" s="34">
        <v>0</v>
      </c>
    </row>
    <row r="32" spans="1:12" ht="6" customHeight="1">
      <c r="A32" s="3"/>
      <c r="B32" s="9"/>
      <c r="C32" s="60"/>
      <c r="D32" s="60"/>
      <c r="E32" s="62"/>
      <c r="F32" s="5"/>
      <c r="G32" s="5"/>
      <c r="H32" s="5"/>
      <c r="I32" s="49"/>
      <c r="J32" s="5"/>
      <c r="K32" s="5"/>
      <c r="L32" s="54"/>
    </row>
    <row r="33" spans="1:12" ht="11.25" customHeight="1">
      <c r="A33" s="8" t="s">
        <v>15</v>
      </c>
      <c r="B33" s="9"/>
      <c r="C33" s="60"/>
      <c r="D33" s="60"/>
      <c r="E33" s="62"/>
      <c r="F33" s="5"/>
      <c r="G33" s="5"/>
      <c r="H33" s="5"/>
      <c r="I33" s="49"/>
      <c r="J33" s="5"/>
      <c r="K33" s="5"/>
      <c r="L33" s="35"/>
    </row>
    <row r="34" spans="1:12" ht="0.75" customHeight="1">
      <c r="A34" s="2"/>
      <c r="B34" s="9"/>
      <c r="C34" s="9"/>
      <c r="D34" s="9"/>
      <c r="E34" s="7"/>
      <c r="F34" s="4"/>
      <c r="G34" s="4"/>
      <c r="H34" s="4"/>
      <c r="I34" s="4"/>
      <c r="J34" s="4"/>
      <c r="K34" s="4"/>
      <c r="L34" s="35"/>
    </row>
    <row r="35" spans="6:12" ht="15.75" thickBot="1">
      <c r="F35" s="1"/>
      <c r="G35" s="1"/>
      <c r="H35" s="1"/>
      <c r="I35" s="23"/>
      <c r="J35" s="24" t="s">
        <v>29</v>
      </c>
      <c r="K35" s="25"/>
      <c r="L35" s="36">
        <f>SUM(L8:L31)</f>
        <v>142</v>
      </c>
    </row>
    <row r="36" spans="1:8" ht="15.75" thickBot="1">
      <c r="A36" s="70" t="s">
        <v>66</v>
      </c>
      <c r="B36" s="32"/>
      <c r="C36" s="41"/>
      <c r="D36" s="85" t="s">
        <v>57</v>
      </c>
      <c r="E36" s="86"/>
      <c r="F36" s="87" t="s">
        <v>58</v>
      </c>
      <c r="G36" s="87" t="s">
        <v>65</v>
      </c>
      <c r="H36" s="88" t="s">
        <v>59</v>
      </c>
    </row>
    <row r="37" spans="1:12" ht="12.75">
      <c r="A37" s="71" t="s">
        <v>21</v>
      </c>
      <c r="B37" s="65">
        <v>0.087351</v>
      </c>
      <c r="C37" s="42"/>
      <c r="D37" s="76" t="s">
        <v>61</v>
      </c>
      <c r="E37" s="74"/>
      <c r="F37" s="78">
        <v>0.09</v>
      </c>
      <c r="G37" s="79">
        <f>+F37-B37</f>
        <v>0.0026489999999999986</v>
      </c>
      <c r="H37" s="82">
        <f>G37/B37</f>
        <v>0.030325926434728836</v>
      </c>
      <c r="J37" s="30"/>
      <c r="K37" s="33" t="s">
        <v>31</v>
      </c>
      <c r="L37" s="31"/>
    </row>
    <row r="38" spans="1:12" ht="12.75">
      <c r="A38" s="72" t="s">
        <v>44</v>
      </c>
      <c r="B38" s="66">
        <v>0.3679</v>
      </c>
      <c r="C38" s="43"/>
      <c r="D38" s="76" t="s">
        <v>62</v>
      </c>
      <c r="E38" s="74"/>
      <c r="F38" s="78">
        <v>0.4055</v>
      </c>
      <c r="G38" s="79">
        <f>+F38-B38</f>
        <v>0.03760000000000002</v>
      </c>
      <c r="H38" s="82">
        <f>G38/B38</f>
        <v>0.10220168524055456</v>
      </c>
      <c r="J38" s="26" t="s">
        <v>53</v>
      </c>
      <c r="K38" s="6"/>
      <c r="L38" s="27">
        <v>535</v>
      </c>
    </row>
    <row r="39" spans="1:12" ht="12.75">
      <c r="A39" s="72" t="s">
        <v>63</v>
      </c>
      <c r="B39" s="67">
        <v>1.5</v>
      </c>
      <c r="C39" s="44"/>
      <c r="D39" s="76" t="s">
        <v>63</v>
      </c>
      <c r="E39" s="74"/>
      <c r="F39" s="78">
        <v>1.55</v>
      </c>
      <c r="G39" s="79">
        <f>+F39-B39</f>
        <v>0.050000000000000044</v>
      </c>
      <c r="H39" s="82">
        <f>G39/B39</f>
        <v>0.03333333333333336</v>
      </c>
      <c r="J39" s="26" t="s">
        <v>55</v>
      </c>
      <c r="K39" s="6"/>
      <c r="L39" s="51">
        <f>$L$35</f>
        <v>142</v>
      </c>
    </row>
    <row r="40" spans="1:12" ht="13.5" thickBot="1">
      <c r="A40" s="73" t="s">
        <v>34</v>
      </c>
      <c r="B40" s="68">
        <v>1.3</v>
      </c>
      <c r="C40" s="41"/>
      <c r="D40" s="77" t="s">
        <v>34</v>
      </c>
      <c r="E40" s="75"/>
      <c r="F40" s="80">
        <v>1.486</v>
      </c>
      <c r="G40" s="81">
        <f>+F40-B40</f>
        <v>0.18599999999999994</v>
      </c>
      <c r="H40" s="83">
        <f>G40/B40</f>
        <v>0.14307692307692302</v>
      </c>
      <c r="J40" s="28" t="s">
        <v>54</v>
      </c>
      <c r="K40" s="29"/>
      <c r="L40" s="50">
        <f>+L38-L39</f>
        <v>393</v>
      </c>
    </row>
  </sheetData>
  <printOptions/>
  <pageMargins left="0.75" right="0.5" top="1" bottom="0.75" header="0.5" footer="0.5"/>
  <pageSetup horizontalDpi="600" verticalDpi="600" orientation="landscape" r:id="rId1"/>
  <headerFooter alignWithMargins="0">
    <oddFooter xml:space="preserve">&amp;LSan Antonio HUD Office of Public Housing &amp;R(210) 475-6800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workbookViewId="0" topLeftCell="A6">
      <selection activeCell="M27" sqref="M27"/>
    </sheetView>
  </sheetViews>
  <sheetFormatPr defaultColWidth="9.140625" defaultRowHeight="12.75"/>
  <cols>
    <col min="1" max="1" width="19.140625" style="0" customWidth="1"/>
    <col min="2" max="2" width="12.28125" style="0" customWidth="1"/>
    <col min="3" max="4" width="6.8515625" style="0" customWidth="1"/>
    <col min="5" max="5" width="9.8515625" style="0" customWidth="1"/>
    <col min="6" max="6" width="8.57421875" style="0" customWidth="1"/>
    <col min="8" max="8" width="9.7109375" style="0" customWidth="1"/>
    <col min="12" max="12" width="10.8515625" style="0" customWidth="1"/>
  </cols>
  <sheetData>
    <row r="1" spans="2:10" ht="18.75" customHeight="1">
      <c r="B1" s="15" t="s">
        <v>36</v>
      </c>
      <c r="C1" s="15"/>
      <c r="D1" s="15"/>
      <c r="J1" s="38"/>
    </row>
    <row r="2" spans="3:4" ht="12.75" customHeight="1">
      <c r="C2" s="55" t="s">
        <v>43</v>
      </c>
      <c r="D2" s="55"/>
    </row>
    <row r="3" ht="12.75" customHeight="1">
      <c r="K3" s="17" t="s">
        <v>9</v>
      </c>
    </row>
    <row r="4" spans="1:2" ht="13.5" customHeight="1">
      <c r="A4" s="17" t="s">
        <v>23</v>
      </c>
      <c r="B4" s="52" t="s">
        <v>67</v>
      </c>
    </row>
    <row r="5" spans="1:12" ht="13.5" customHeight="1" thickBot="1">
      <c r="A5" s="16" t="s">
        <v>30</v>
      </c>
      <c r="B5" s="53" t="s">
        <v>51</v>
      </c>
      <c r="F5" s="11"/>
      <c r="G5" s="12"/>
      <c r="H5" s="13" t="s">
        <v>22</v>
      </c>
      <c r="I5" s="12"/>
      <c r="J5" s="12"/>
      <c r="K5" s="14"/>
      <c r="L5" s="20" t="s">
        <v>26</v>
      </c>
    </row>
    <row r="6" spans="3:12" ht="12.75">
      <c r="C6" s="45" t="s">
        <v>70</v>
      </c>
      <c r="D6" s="56"/>
      <c r="E6" s="46"/>
      <c r="F6" s="39">
        <v>0.4</v>
      </c>
      <c r="G6" s="18">
        <v>0.6</v>
      </c>
      <c r="H6" s="18">
        <v>0.8</v>
      </c>
      <c r="I6" s="18">
        <v>1</v>
      </c>
      <c r="J6" s="18">
        <v>1.2</v>
      </c>
      <c r="K6" s="18"/>
      <c r="L6" s="21" t="s">
        <v>28</v>
      </c>
    </row>
    <row r="7" spans="1:12" ht="13.5" thickBot="1">
      <c r="A7" s="8" t="s">
        <v>7</v>
      </c>
      <c r="B7" s="37" t="s">
        <v>8</v>
      </c>
      <c r="C7" s="47" t="s">
        <v>32</v>
      </c>
      <c r="D7" s="57" t="s">
        <v>45</v>
      </c>
      <c r="E7" s="48" t="s">
        <v>33</v>
      </c>
      <c r="F7" s="40" t="s">
        <v>16</v>
      </c>
      <c r="G7" s="19" t="s">
        <v>18</v>
      </c>
      <c r="H7" s="19" t="s">
        <v>17</v>
      </c>
      <c r="I7" s="19" t="s">
        <v>19</v>
      </c>
      <c r="J7" s="19" t="s">
        <v>20</v>
      </c>
      <c r="K7" s="19"/>
      <c r="L7" s="22" t="s">
        <v>27</v>
      </c>
    </row>
    <row r="8" spans="1:12" ht="14.25">
      <c r="A8" s="8" t="s">
        <v>0</v>
      </c>
      <c r="B8" s="9" t="s">
        <v>10</v>
      </c>
      <c r="C8" s="58">
        <v>8</v>
      </c>
      <c r="D8" s="58" t="s">
        <v>46</v>
      </c>
      <c r="E8" s="59">
        <f>+(B38*C8)*1.015</f>
        <v>2.987348</v>
      </c>
      <c r="F8" s="5">
        <f>+E8*F6</f>
        <v>1.1949392</v>
      </c>
      <c r="G8" s="5">
        <f>+E8*G6</f>
        <v>1.7924087999999998</v>
      </c>
      <c r="H8" s="5">
        <f>+E8*H6</f>
        <v>2.3898784</v>
      </c>
      <c r="I8" s="49">
        <f>+E8*I6</f>
        <v>2.987348</v>
      </c>
      <c r="J8" s="5">
        <f>+E8*J6</f>
        <v>3.5848175999999996</v>
      </c>
      <c r="K8" s="5"/>
      <c r="L8" s="34">
        <v>3</v>
      </c>
    </row>
    <row r="9" spans="1:12" ht="14.25">
      <c r="A9" s="3"/>
      <c r="B9" s="9" t="s">
        <v>11</v>
      </c>
      <c r="C9" s="60"/>
      <c r="D9" s="60"/>
      <c r="E9" s="61"/>
      <c r="F9" s="5"/>
      <c r="G9" s="5"/>
      <c r="H9" s="5"/>
      <c r="I9" s="49"/>
      <c r="J9" s="5"/>
      <c r="K9" s="5"/>
      <c r="L9" s="34"/>
    </row>
    <row r="10" spans="1:12" ht="14.25">
      <c r="A10" s="3"/>
      <c r="B10" s="9" t="s">
        <v>12</v>
      </c>
      <c r="C10" s="60">
        <v>115</v>
      </c>
      <c r="D10" s="60" t="s">
        <v>47</v>
      </c>
      <c r="E10" s="61">
        <f>+(B37*C10)*1.015</f>
        <v>10.196045475</v>
      </c>
      <c r="F10" s="5">
        <f>+E10*F6</f>
        <v>4.07841819</v>
      </c>
      <c r="G10" s="5">
        <f>+E10*G6</f>
        <v>6.117627285</v>
      </c>
      <c r="H10" s="5">
        <f>+E10*H6</f>
        <v>8.15683638</v>
      </c>
      <c r="I10" s="49">
        <f>+E10*I6</f>
        <v>10.196045475</v>
      </c>
      <c r="J10" s="5">
        <f>+E10*J6</f>
        <v>12.23525457</v>
      </c>
      <c r="K10" s="5"/>
      <c r="L10" s="34"/>
    </row>
    <row r="11" spans="1:12" ht="14.25">
      <c r="A11" s="3"/>
      <c r="B11" s="9" t="s">
        <v>13</v>
      </c>
      <c r="C11" s="60"/>
      <c r="D11" s="60"/>
      <c r="E11" s="61"/>
      <c r="F11" s="5">
        <f>+E11*F6</f>
        <v>0</v>
      </c>
      <c r="G11" s="5">
        <f>+E11*G6</f>
        <v>0</v>
      </c>
      <c r="H11" s="5">
        <f>+E11*H6</f>
        <v>0</v>
      </c>
      <c r="I11" s="49">
        <f>+E11*I6</f>
        <v>0</v>
      </c>
      <c r="J11" s="5">
        <f>+E11*J6</f>
        <v>0</v>
      </c>
      <c r="K11" s="5"/>
      <c r="L11" s="34"/>
    </row>
    <row r="12" spans="1:12" ht="14.25">
      <c r="A12" s="8" t="s">
        <v>1</v>
      </c>
      <c r="B12" s="9" t="s">
        <v>10</v>
      </c>
      <c r="C12" s="60">
        <v>10</v>
      </c>
      <c r="D12" s="60" t="s">
        <v>46</v>
      </c>
      <c r="E12" s="61">
        <f>+(B38*C12)*1.015</f>
        <v>3.734185</v>
      </c>
      <c r="F12" s="5">
        <f>+E12*F6</f>
        <v>1.4936740000000002</v>
      </c>
      <c r="G12" s="5">
        <f>+E12*G6</f>
        <v>2.240511</v>
      </c>
      <c r="H12" s="5">
        <f>+E12*H6</f>
        <v>2.9873480000000003</v>
      </c>
      <c r="I12" s="49">
        <f>+E12*I6</f>
        <v>3.734185</v>
      </c>
      <c r="J12" s="5">
        <f>+E12*J6</f>
        <v>4.481022</v>
      </c>
      <c r="K12" s="5"/>
      <c r="L12" s="34">
        <v>4</v>
      </c>
    </row>
    <row r="13" spans="1:12" ht="14.25">
      <c r="A13" s="3"/>
      <c r="B13" s="9" t="s">
        <v>11</v>
      </c>
      <c r="C13" s="60"/>
      <c r="D13" s="60"/>
      <c r="E13" s="61"/>
      <c r="F13" s="5"/>
      <c r="G13" s="5"/>
      <c r="H13" s="5"/>
      <c r="I13" s="49"/>
      <c r="J13" s="5"/>
      <c r="K13" s="5"/>
      <c r="L13" s="34"/>
    </row>
    <row r="14" spans="1:12" ht="14.25">
      <c r="A14" s="3"/>
      <c r="B14" s="9" t="s">
        <v>12</v>
      </c>
      <c r="C14" s="60">
        <v>125</v>
      </c>
      <c r="D14" s="60" t="s">
        <v>47</v>
      </c>
      <c r="E14" s="61">
        <f>+(B37*C14)*1.015</f>
        <v>11.082658124999998</v>
      </c>
      <c r="F14" s="5">
        <f>+E14*F6</f>
        <v>4.433063249999999</v>
      </c>
      <c r="G14" s="5">
        <f>+E14*G6</f>
        <v>6.649594874999999</v>
      </c>
      <c r="H14" s="5">
        <f>+E14*H6</f>
        <v>8.866126499999998</v>
      </c>
      <c r="I14" s="49">
        <f>+E14*I6</f>
        <v>11.082658124999998</v>
      </c>
      <c r="J14" s="5">
        <f>+E14*J6</f>
        <v>13.299189749999998</v>
      </c>
      <c r="K14" s="5"/>
      <c r="L14" s="34"/>
    </row>
    <row r="15" spans="1:12" ht="14.25">
      <c r="A15" s="3"/>
      <c r="B15" s="9" t="s">
        <v>35</v>
      </c>
      <c r="C15" s="60"/>
      <c r="D15" s="60"/>
      <c r="E15" s="62"/>
      <c r="F15" s="5"/>
      <c r="G15" s="5"/>
      <c r="H15" s="5"/>
      <c r="I15" s="49"/>
      <c r="J15" s="5"/>
      <c r="K15" s="5"/>
      <c r="L15" s="89"/>
    </row>
    <row r="16" spans="1:12" ht="14.25">
      <c r="A16" s="8" t="s">
        <v>2</v>
      </c>
      <c r="B16" s="9"/>
      <c r="C16" s="60">
        <v>250</v>
      </c>
      <c r="D16" s="60" t="s">
        <v>47</v>
      </c>
      <c r="E16" s="61">
        <f>+((B37*C16)*1.015)+5.64</f>
        <v>27.805316249999997</v>
      </c>
      <c r="F16" s="5">
        <f>+E16*F6</f>
        <v>11.1221265</v>
      </c>
      <c r="G16" s="5">
        <f>+E16*G6</f>
        <v>16.683189749999997</v>
      </c>
      <c r="H16" s="5">
        <f>+E16*H6</f>
        <v>22.244253</v>
      </c>
      <c r="I16" s="49">
        <f>+E16*I6</f>
        <v>27.805316249999997</v>
      </c>
      <c r="J16" s="5">
        <f>+E16*J6</f>
        <v>33.366379499999994</v>
      </c>
      <c r="K16" s="5"/>
      <c r="L16" s="34">
        <v>28</v>
      </c>
    </row>
    <row r="17" spans="1:12" ht="6.75" customHeight="1">
      <c r="A17" s="3"/>
      <c r="B17" s="9"/>
      <c r="C17" s="60"/>
      <c r="D17" s="60"/>
      <c r="E17" s="62"/>
      <c r="F17" s="5"/>
      <c r="G17" s="5"/>
      <c r="H17" s="5"/>
      <c r="I17" s="49"/>
      <c r="J17" s="5"/>
      <c r="K17" s="5"/>
      <c r="L17" s="89"/>
    </row>
    <row r="18" spans="1:12" ht="14.25">
      <c r="A18" s="8" t="s">
        <v>3</v>
      </c>
      <c r="B18" s="9"/>
      <c r="C18" s="60">
        <v>400</v>
      </c>
      <c r="D18" s="60" t="s">
        <v>47</v>
      </c>
      <c r="E18" s="61">
        <f>+(B37*C18)*1.015</f>
        <v>35.46450599999999</v>
      </c>
      <c r="F18" s="5">
        <f>+E18*F6</f>
        <v>14.185802399999998</v>
      </c>
      <c r="G18" s="5">
        <f>+E18*G6</f>
        <v>21.278703599999996</v>
      </c>
      <c r="H18" s="5">
        <f>+E18*H6</f>
        <v>28.371604799999997</v>
      </c>
      <c r="I18" s="49">
        <f>+E18*I6</f>
        <v>35.46450599999999</v>
      </c>
      <c r="J18" s="5">
        <f>+E18*J6</f>
        <v>42.55740719999999</v>
      </c>
      <c r="K18" s="5"/>
      <c r="L18" s="34">
        <v>35</v>
      </c>
    </row>
    <row r="19" spans="1:12" ht="6.75" customHeight="1">
      <c r="A19" s="3"/>
      <c r="B19" s="9"/>
      <c r="C19" s="60"/>
      <c r="D19" s="60"/>
      <c r="E19" s="62"/>
      <c r="F19" s="5"/>
      <c r="G19" s="5"/>
      <c r="H19" s="5"/>
      <c r="I19" s="49"/>
      <c r="J19" s="5"/>
      <c r="K19" s="5"/>
      <c r="L19" s="89"/>
    </row>
    <row r="20" spans="1:12" ht="14.25">
      <c r="A20" s="8" t="s">
        <v>4</v>
      </c>
      <c r="B20" s="9" t="s">
        <v>39</v>
      </c>
      <c r="C20" s="60">
        <v>420</v>
      </c>
      <c r="D20" s="60" t="s">
        <v>47</v>
      </c>
      <c r="E20" s="61">
        <f>+B37*C20</f>
        <v>36.687419999999996</v>
      </c>
      <c r="F20" s="5">
        <f>+E20*F6</f>
        <v>14.674968</v>
      </c>
      <c r="G20" s="5">
        <f>+E20*G6</f>
        <v>22.012451999999996</v>
      </c>
      <c r="H20" s="5">
        <f>+E20*H6</f>
        <v>29.349936</v>
      </c>
      <c r="I20" s="49">
        <f>+E20*I6</f>
        <v>36.687419999999996</v>
      </c>
      <c r="J20" s="5">
        <f>+E20*J6</f>
        <v>44.02490399999999</v>
      </c>
      <c r="K20" s="5"/>
      <c r="L20" s="34"/>
    </row>
    <row r="21" spans="1:12" ht="14.25">
      <c r="A21" s="3"/>
      <c r="B21" s="9" t="s">
        <v>40</v>
      </c>
      <c r="C21" s="60">
        <v>28</v>
      </c>
      <c r="D21" s="60" t="s">
        <v>46</v>
      </c>
      <c r="E21" s="61">
        <f>+((B38*C21)*1.015)</f>
        <v>10.455718</v>
      </c>
      <c r="F21" s="5">
        <f>+E21*F6</f>
        <v>4.1822872</v>
      </c>
      <c r="G21" s="5">
        <f>+E21*G6</f>
        <v>6.273430799999999</v>
      </c>
      <c r="H21" s="5">
        <f>+E21*H6</f>
        <v>8.3645744</v>
      </c>
      <c r="I21" s="49">
        <f>+E21*I6</f>
        <v>10.455718</v>
      </c>
      <c r="J21" s="5">
        <f>+E21*J6</f>
        <v>12.546861599999998</v>
      </c>
      <c r="K21" s="5"/>
      <c r="L21" s="34">
        <v>10</v>
      </c>
    </row>
    <row r="22" spans="1:12" ht="14.25">
      <c r="A22" s="3"/>
      <c r="B22" s="9" t="s">
        <v>49</v>
      </c>
      <c r="C22" s="60"/>
      <c r="D22" s="60"/>
      <c r="E22" s="61">
        <v>13.08</v>
      </c>
      <c r="F22" s="49">
        <v>13.08</v>
      </c>
      <c r="G22" s="49">
        <v>13.08</v>
      </c>
      <c r="H22" s="49">
        <v>13.08</v>
      </c>
      <c r="I22" s="49">
        <v>13.08</v>
      </c>
      <c r="J22" s="49">
        <v>13.08</v>
      </c>
      <c r="K22" s="5"/>
      <c r="L22" s="34">
        <v>13</v>
      </c>
    </row>
    <row r="23" spans="1:12" ht="14.25">
      <c r="A23" s="8" t="s">
        <v>42</v>
      </c>
      <c r="B23" s="9" t="s">
        <v>14</v>
      </c>
      <c r="C23" s="60">
        <v>8</v>
      </c>
      <c r="D23" s="60" t="s">
        <v>48</v>
      </c>
      <c r="E23" s="61">
        <f>+(B39*C23)*1.015</f>
        <v>12.18</v>
      </c>
      <c r="F23" s="5">
        <f>+E23*F6</f>
        <v>4.872</v>
      </c>
      <c r="G23" s="5">
        <f>+E23*G6</f>
        <v>7.308</v>
      </c>
      <c r="H23" s="5">
        <f>+E23*H6</f>
        <v>9.744</v>
      </c>
      <c r="I23" s="49">
        <f>+E23*I6</f>
        <v>12.18</v>
      </c>
      <c r="J23" s="5">
        <f>+E23*J6</f>
        <v>14.616</v>
      </c>
      <c r="K23" s="5"/>
      <c r="L23" s="34">
        <v>12</v>
      </c>
    </row>
    <row r="24" spans="1:12" ht="14.25">
      <c r="A24" s="3"/>
      <c r="B24" s="9"/>
      <c r="C24" s="60"/>
      <c r="D24" s="60"/>
      <c r="E24" s="61"/>
      <c r="F24" s="5"/>
      <c r="G24" s="5"/>
      <c r="H24" s="5"/>
      <c r="I24" s="49"/>
      <c r="J24" s="5"/>
      <c r="K24" s="5"/>
      <c r="L24" s="34"/>
    </row>
    <row r="25" spans="1:12" ht="14.25">
      <c r="A25" s="8" t="s">
        <v>5</v>
      </c>
      <c r="B25" s="9"/>
      <c r="C25" s="60"/>
      <c r="D25" s="63"/>
      <c r="E25" s="64">
        <v>28</v>
      </c>
      <c r="F25" s="5">
        <f>+E25*F6</f>
        <v>11.200000000000001</v>
      </c>
      <c r="G25" s="5">
        <f>+E25*G6</f>
        <v>16.8</v>
      </c>
      <c r="H25" s="5">
        <f>+E25*H6</f>
        <v>22.400000000000002</v>
      </c>
      <c r="I25" s="49">
        <f>+E25*I6</f>
        <v>28</v>
      </c>
      <c r="J25" s="5">
        <f>+E25*J6</f>
        <v>33.6</v>
      </c>
      <c r="K25" s="5"/>
      <c r="L25" s="34">
        <v>28</v>
      </c>
    </row>
    <row r="26" spans="1:12" ht="6.75" customHeight="1">
      <c r="A26" s="3"/>
      <c r="B26" s="9"/>
      <c r="C26" s="60"/>
      <c r="D26" s="60"/>
      <c r="E26" s="62"/>
      <c r="F26" s="5"/>
      <c r="G26" s="5"/>
      <c r="H26" s="5"/>
      <c r="I26" s="49"/>
      <c r="J26" s="5"/>
      <c r="K26" s="5"/>
      <c r="L26" s="89"/>
    </row>
    <row r="27" spans="1:12" ht="14.25">
      <c r="A27" s="8" t="s">
        <v>6</v>
      </c>
      <c r="B27" s="9" t="s">
        <v>38</v>
      </c>
      <c r="C27" s="60"/>
      <c r="D27" s="60"/>
      <c r="E27" s="62"/>
      <c r="F27" s="5">
        <v>13</v>
      </c>
      <c r="G27" s="5">
        <v>13</v>
      </c>
      <c r="H27" s="5">
        <v>13</v>
      </c>
      <c r="I27" s="49">
        <v>13</v>
      </c>
      <c r="J27" s="5">
        <v>13</v>
      </c>
      <c r="K27" s="5"/>
      <c r="L27" s="34">
        <v>13</v>
      </c>
    </row>
    <row r="28" spans="1:12" ht="6.75" customHeight="1">
      <c r="A28" s="3"/>
      <c r="B28" s="9"/>
      <c r="C28" s="60"/>
      <c r="D28" s="60"/>
      <c r="E28" s="62"/>
      <c r="F28" s="5"/>
      <c r="G28" s="5"/>
      <c r="H28" s="5"/>
      <c r="I28" s="49"/>
      <c r="J28" s="5"/>
      <c r="K28" s="5"/>
      <c r="L28" s="89"/>
    </row>
    <row r="29" spans="1:12" ht="14.25">
      <c r="A29" s="8" t="s">
        <v>24</v>
      </c>
      <c r="B29" s="9" t="s">
        <v>41</v>
      </c>
      <c r="C29" s="60"/>
      <c r="D29" s="60"/>
      <c r="E29" s="62"/>
      <c r="F29" s="5">
        <v>6</v>
      </c>
      <c r="G29" s="5">
        <v>6</v>
      </c>
      <c r="H29" s="5">
        <v>6</v>
      </c>
      <c r="I29" s="5">
        <v>6</v>
      </c>
      <c r="J29" s="5">
        <v>6</v>
      </c>
      <c r="K29" s="5"/>
      <c r="L29" s="34">
        <v>0</v>
      </c>
    </row>
    <row r="30" spans="1:12" ht="5.25" customHeight="1">
      <c r="A30" s="3"/>
      <c r="B30" s="9"/>
      <c r="C30" s="60"/>
      <c r="D30" s="60"/>
      <c r="E30" s="62"/>
      <c r="F30" s="5"/>
      <c r="G30" s="5"/>
      <c r="H30" s="5"/>
      <c r="I30" s="49"/>
      <c r="J30" s="5"/>
      <c r="K30" s="5"/>
      <c r="L30" s="89"/>
    </row>
    <row r="31" spans="1:12" ht="14.25">
      <c r="A31" s="8" t="s">
        <v>25</v>
      </c>
      <c r="B31" s="10" t="s">
        <v>41</v>
      </c>
      <c r="C31" s="69"/>
      <c r="D31" s="69"/>
      <c r="E31" s="61"/>
      <c r="F31" s="5">
        <v>10</v>
      </c>
      <c r="G31" s="5">
        <v>10</v>
      </c>
      <c r="H31" s="5">
        <v>10</v>
      </c>
      <c r="I31" s="5">
        <v>10</v>
      </c>
      <c r="J31" s="5">
        <v>10</v>
      </c>
      <c r="K31" s="5"/>
      <c r="L31" s="34">
        <v>0</v>
      </c>
    </row>
    <row r="32" spans="1:12" ht="6" customHeight="1">
      <c r="A32" s="3"/>
      <c r="B32" s="9"/>
      <c r="C32" s="60"/>
      <c r="D32" s="60"/>
      <c r="E32" s="62"/>
      <c r="F32" s="5"/>
      <c r="G32" s="5"/>
      <c r="H32" s="5"/>
      <c r="I32" s="49"/>
      <c r="J32" s="5"/>
      <c r="K32" s="5"/>
      <c r="L32" s="54"/>
    </row>
    <row r="33" spans="1:12" ht="11.25" customHeight="1">
      <c r="A33" s="8" t="s">
        <v>15</v>
      </c>
      <c r="B33" s="9"/>
      <c r="C33" s="60"/>
      <c r="D33" s="60"/>
      <c r="E33" s="62"/>
      <c r="F33" s="5"/>
      <c r="G33" s="5"/>
      <c r="H33" s="5"/>
      <c r="I33" s="49"/>
      <c r="J33" s="5"/>
      <c r="K33" s="5"/>
      <c r="L33" s="35"/>
    </row>
    <row r="34" spans="1:12" ht="0.75" customHeight="1">
      <c r="A34" s="2"/>
      <c r="B34" s="9"/>
      <c r="C34" s="9"/>
      <c r="D34" s="9"/>
      <c r="E34" s="7"/>
      <c r="F34" s="4"/>
      <c r="G34" s="4"/>
      <c r="H34" s="4"/>
      <c r="I34" s="4"/>
      <c r="J34" s="4"/>
      <c r="K34" s="4"/>
      <c r="L34" s="35"/>
    </row>
    <row r="35" spans="6:12" ht="15.75" thickBot="1">
      <c r="F35" s="1"/>
      <c r="G35" s="1"/>
      <c r="H35" s="1"/>
      <c r="I35" s="23"/>
      <c r="J35" s="24" t="s">
        <v>29</v>
      </c>
      <c r="K35" s="25"/>
      <c r="L35" s="36">
        <f>SUM(L8:L31)</f>
        <v>146</v>
      </c>
    </row>
    <row r="36" spans="1:8" ht="15.75" thickBot="1">
      <c r="A36" s="70" t="s">
        <v>68</v>
      </c>
      <c r="B36" s="32"/>
      <c r="C36" s="41"/>
      <c r="D36" s="85" t="s">
        <v>57</v>
      </c>
      <c r="E36" s="86"/>
      <c r="F36" s="87" t="s">
        <v>58</v>
      </c>
      <c r="G36" s="87" t="s">
        <v>65</v>
      </c>
      <c r="H36" s="88" t="s">
        <v>59</v>
      </c>
    </row>
    <row r="37" spans="1:12" ht="12.75">
      <c r="A37" s="71" t="s">
        <v>21</v>
      </c>
      <c r="B37" s="65">
        <v>0.087351</v>
      </c>
      <c r="C37" s="42"/>
      <c r="D37" s="76" t="s">
        <v>61</v>
      </c>
      <c r="E37" s="74"/>
      <c r="F37" s="78">
        <v>0.09</v>
      </c>
      <c r="G37" s="79">
        <f>+F37-B37</f>
        <v>0.0026489999999999986</v>
      </c>
      <c r="H37" s="82">
        <f>G37/B37</f>
        <v>0.030325926434728836</v>
      </c>
      <c r="J37" s="30"/>
      <c r="K37" s="33" t="s">
        <v>31</v>
      </c>
      <c r="L37" s="31"/>
    </row>
    <row r="38" spans="1:12" ht="12.75">
      <c r="A38" s="72" t="s">
        <v>44</v>
      </c>
      <c r="B38" s="66">
        <v>0.3679</v>
      </c>
      <c r="C38" s="43"/>
      <c r="D38" s="76" t="s">
        <v>62</v>
      </c>
      <c r="E38" s="74"/>
      <c r="F38" s="78">
        <v>0.4055</v>
      </c>
      <c r="G38" s="79">
        <f>+F38-B38</f>
        <v>0.03760000000000002</v>
      </c>
      <c r="H38" s="82">
        <f>G38/B38</f>
        <v>0.10220168524055456</v>
      </c>
      <c r="J38" s="26" t="s">
        <v>53</v>
      </c>
      <c r="K38" s="6"/>
      <c r="L38" s="27">
        <v>535</v>
      </c>
    </row>
    <row r="39" spans="1:12" ht="12.75">
      <c r="A39" s="72" t="s">
        <v>63</v>
      </c>
      <c r="B39" s="67">
        <v>1.5</v>
      </c>
      <c r="C39" s="44"/>
      <c r="D39" s="76" t="s">
        <v>63</v>
      </c>
      <c r="E39" s="74"/>
      <c r="F39" s="78">
        <v>1.55</v>
      </c>
      <c r="G39" s="79">
        <f>+F39-B39</f>
        <v>0.050000000000000044</v>
      </c>
      <c r="H39" s="82">
        <f>G39/B39</f>
        <v>0.03333333333333336</v>
      </c>
      <c r="J39" s="26" t="s">
        <v>55</v>
      </c>
      <c r="K39" s="6"/>
      <c r="L39" s="51">
        <f>$L$35</f>
        <v>146</v>
      </c>
    </row>
    <row r="40" spans="1:12" ht="13.5" thickBot="1">
      <c r="A40" s="73" t="s">
        <v>34</v>
      </c>
      <c r="B40" s="68">
        <v>1.3</v>
      </c>
      <c r="C40" s="41"/>
      <c r="D40" s="77" t="s">
        <v>34</v>
      </c>
      <c r="E40" s="75"/>
      <c r="F40" s="80">
        <v>1.486</v>
      </c>
      <c r="G40" s="81">
        <f>+F40-B40</f>
        <v>0.18599999999999994</v>
      </c>
      <c r="H40" s="83">
        <f>G40/B40</f>
        <v>0.14307692307692302</v>
      </c>
      <c r="J40" s="28" t="s">
        <v>54</v>
      </c>
      <c r="K40" s="29"/>
      <c r="L40" s="50">
        <f>+L38-L39</f>
        <v>389</v>
      </c>
    </row>
  </sheetData>
  <printOptions/>
  <pageMargins left="0.75" right="0.25" top="0.75" bottom="0.75" header="0.5" footer="0.5"/>
  <pageSetup horizontalDpi="600" verticalDpi="600" orientation="landscape" r:id="rId1"/>
  <headerFooter alignWithMargins="0">
    <oddFooter xml:space="preserve">&amp;LSan Antonio HUD Office of Public Housing &amp;R(210) 475-6800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Villanueva</dc:creator>
  <cp:keywords/>
  <dc:description/>
  <cp:lastModifiedBy>HUD</cp:lastModifiedBy>
  <cp:lastPrinted>2004-04-13T12:52:57Z</cp:lastPrinted>
  <dcterms:created xsi:type="dcterms:W3CDTF">2003-01-22T14:27:29Z</dcterms:created>
  <dcterms:modified xsi:type="dcterms:W3CDTF">2004-05-10T16:15:09Z</dcterms:modified>
  <cp:category/>
  <cp:version/>
  <cp:contentType/>
  <cp:contentStatus/>
</cp:coreProperties>
</file>